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https://d.docs.live.net/f1262eaf22d3f8f5/Manuscripts/新版入門医療統計学/第9章/"/>
    </mc:Choice>
  </mc:AlternateContent>
  <xr:revisionPtr revIDLastSave="2" documentId="DF4BFD38FAD60F519E1A320E85BA4CF4934D4CD9" xr6:coauthVersionLast="25" xr6:coauthVersionMax="25" xr10:uidLastSave="{FB35C9AB-5D10-4E9C-86FA-3B2140E700DE}"/>
  <bookViews>
    <workbookView xWindow="0" yWindow="0" windowWidth="15050" windowHeight="6940" xr2:uid="{00000000-000D-0000-FFFF-FFFF00000000}"/>
  </bookViews>
  <sheets>
    <sheet name="Sheet1" sheetId="1" r:id="rId1"/>
    <sheet name="Sheet3" sheetId="3" r:id="rId2"/>
    <sheet name="Sheet2" sheetId="2" r:id="rId3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I8" i="3" l="1"/>
  <c r="I7" i="3"/>
  <c r="I6" i="3"/>
  <c r="D54" i="1"/>
  <c r="J53" i="1" s="1"/>
  <c r="C54" i="1"/>
  <c r="I52" i="1" s="1"/>
  <c r="C53" i="1"/>
  <c r="B53" i="1"/>
  <c r="B52" i="1"/>
  <c r="D51" i="1"/>
  <c r="C51" i="1"/>
  <c r="D62" i="1"/>
  <c r="J60" i="1" s="1"/>
  <c r="C62" i="1"/>
  <c r="I60" i="1" s="1"/>
  <c r="C61" i="1"/>
  <c r="B61" i="1"/>
  <c r="B60" i="1"/>
  <c r="I45" i="1"/>
  <c r="I43" i="1"/>
  <c r="D46" i="1"/>
  <c r="J44" i="1" s="1"/>
  <c r="C46" i="1"/>
  <c r="I44" i="1" s="1"/>
  <c r="C45" i="1"/>
  <c r="B45" i="1"/>
  <c r="B44" i="1"/>
  <c r="H44" i="1" l="1"/>
  <c r="J52" i="1"/>
  <c r="J43" i="1"/>
  <c r="J45" i="1"/>
  <c r="I53" i="1"/>
  <c r="B46" i="1"/>
  <c r="H43" i="1" s="1"/>
  <c r="B54" i="1"/>
  <c r="H51" i="1" s="1"/>
  <c r="B62" i="1"/>
  <c r="H60" i="1" s="1"/>
  <c r="I59" i="1"/>
  <c r="I61" i="1"/>
  <c r="J59" i="1"/>
  <c r="J61" i="1"/>
  <c r="I51" i="1"/>
  <c r="J51" i="1"/>
  <c r="I37" i="1"/>
  <c r="I36" i="1"/>
  <c r="I35" i="1"/>
  <c r="C38" i="1"/>
  <c r="C37" i="1"/>
  <c r="B36" i="1"/>
  <c r="D35" i="1"/>
  <c r="C35" i="1"/>
  <c r="C30" i="1"/>
  <c r="I28" i="1" s="1"/>
  <c r="D28" i="1"/>
  <c r="C29" i="1" s="1"/>
  <c r="I29" i="1" s="1"/>
  <c r="B29" i="1"/>
  <c r="B28" i="1"/>
  <c r="C21" i="1"/>
  <c r="B20" i="1"/>
  <c r="D19" i="1"/>
  <c r="C19" i="1"/>
  <c r="C22" i="1" s="1"/>
  <c r="J13" i="1"/>
  <c r="J12" i="1"/>
  <c r="J11" i="1"/>
  <c r="D14" i="1"/>
  <c r="C14" i="1"/>
  <c r="I12" i="1" s="1"/>
  <c r="C13" i="1"/>
  <c r="I13" i="1" s="1"/>
  <c r="B13" i="1"/>
  <c r="B12" i="1"/>
  <c r="E7" i="1"/>
  <c r="K6" i="1" s="1"/>
  <c r="D6" i="1"/>
  <c r="D7" i="1" s="1"/>
  <c r="C6" i="1"/>
  <c r="C5" i="1"/>
  <c r="B6" i="1"/>
  <c r="B5" i="1"/>
  <c r="H5" i="1" s="1"/>
  <c r="B4" i="1"/>
  <c r="B7" i="1" s="1"/>
  <c r="J5" i="1" l="1"/>
  <c r="J4" i="1"/>
  <c r="L60" i="1"/>
  <c r="G72" i="1" s="1"/>
  <c r="K60" i="1"/>
  <c r="I20" i="1"/>
  <c r="I21" i="1"/>
  <c r="I19" i="1"/>
  <c r="H12" i="1"/>
  <c r="L12" i="1" s="1"/>
  <c r="F70" i="1" s="1"/>
  <c r="H3" i="1"/>
  <c r="H6" i="1"/>
  <c r="H4" i="1"/>
  <c r="M4" i="1" s="1"/>
  <c r="C68" i="1" s="1"/>
  <c r="K44" i="1"/>
  <c r="L44" i="1"/>
  <c r="F72" i="1" s="1"/>
  <c r="K4" i="1"/>
  <c r="I11" i="1"/>
  <c r="D30" i="1"/>
  <c r="I27" i="1"/>
  <c r="C7" i="1"/>
  <c r="I4" i="1" s="1"/>
  <c r="K5" i="1"/>
  <c r="B21" i="1"/>
  <c r="D22" i="1"/>
  <c r="B37" i="1"/>
  <c r="D38" i="1"/>
  <c r="L43" i="1"/>
  <c r="K43" i="1"/>
  <c r="H52" i="1"/>
  <c r="H61" i="1"/>
  <c r="L61" i="1" s="1"/>
  <c r="G73" i="1" s="1"/>
  <c r="H59" i="1"/>
  <c r="K3" i="1"/>
  <c r="B14" i="1"/>
  <c r="B30" i="1"/>
  <c r="H45" i="1"/>
  <c r="H53" i="1"/>
  <c r="L59" i="1"/>
  <c r="K59" i="1"/>
  <c r="K51" i="1"/>
  <c r="L51" i="1"/>
  <c r="I3" i="1"/>
  <c r="J3" i="1"/>
  <c r="I6" i="1"/>
  <c r="J6" i="1"/>
  <c r="M6" i="1" s="1"/>
  <c r="E68" i="1" s="1"/>
  <c r="L3" i="1"/>
  <c r="M3" i="1"/>
  <c r="B68" i="1" s="1"/>
  <c r="K12" i="1"/>
  <c r="K61" i="1" l="1"/>
  <c r="B22" i="1"/>
  <c r="L4" i="1"/>
  <c r="L6" i="1"/>
  <c r="H11" i="1"/>
  <c r="L11" i="1" s="1"/>
  <c r="H13" i="1"/>
  <c r="L52" i="1"/>
  <c r="E72" i="1" s="1"/>
  <c r="K52" i="1"/>
  <c r="J37" i="1"/>
  <c r="J36" i="1"/>
  <c r="K11" i="1"/>
  <c r="I5" i="1"/>
  <c r="K53" i="1"/>
  <c r="L53" i="1"/>
  <c r="E73" i="1" s="1"/>
  <c r="B38" i="1"/>
  <c r="H37" i="1" s="1"/>
  <c r="J35" i="1"/>
  <c r="H29" i="1"/>
  <c r="H27" i="1"/>
  <c r="L27" i="1" s="1"/>
  <c r="J29" i="1"/>
  <c r="J27" i="1"/>
  <c r="J28" i="1"/>
  <c r="L45" i="1"/>
  <c r="F73" i="1" s="1"/>
  <c r="K45" i="1"/>
  <c r="O45" i="1"/>
  <c r="O44" i="1"/>
  <c r="O43" i="1"/>
  <c r="O46" i="1" s="1"/>
  <c r="F71" i="1"/>
  <c r="J21" i="1"/>
  <c r="J20" i="1"/>
  <c r="K27" i="1"/>
  <c r="J19" i="1"/>
  <c r="H28" i="1"/>
  <c r="O61" i="1"/>
  <c r="O59" i="1"/>
  <c r="O60" i="1"/>
  <c r="G71" i="1"/>
  <c r="O53" i="1"/>
  <c r="E71" i="1"/>
  <c r="O52" i="1"/>
  <c r="O51" i="1"/>
  <c r="O54" i="1" s="1"/>
  <c r="L37" i="1" l="1"/>
  <c r="D73" i="1" s="1"/>
  <c r="K37" i="1"/>
  <c r="K28" i="1"/>
  <c r="L28" i="1"/>
  <c r="C72" i="1" s="1"/>
  <c r="K13" i="1"/>
  <c r="L13" i="1"/>
  <c r="G70" i="1" s="1"/>
  <c r="H19" i="1"/>
  <c r="H20" i="1"/>
  <c r="E70" i="1"/>
  <c r="O12" i="1"/>
  <c r="O11" i="1"/>
  <c r="O14" i="1" s="1"/>
  <c r="O13" i="1"/>
  <c r="H21" i="1"/>
  <c r="C71" i="1"/>
  <c r="O28" i="1"/>
  <c r="H35" i="1"/>
  <c r="H36" i="1"/>
  <c r="M5" i="1"/>
  <c r="L5" i="1"/>
  <c r="L29" i="1"/>
  <c r="C73" i="1" s="1"/>
  <c r="K29" i="1"/>
  <c r="O62" i="1"/>
  <c r="D68" i="1" l="1"/>
  <c r="O3" i="1"/>
  <c r="M7" i="1"/>
  <c r="O4" i="1"/>
  <c r="O6" i="1"/>
  <c r="O5" i="1"/>
  <c r="O29" i="1"/>
  <c r="L20" i="1"/>
  <c r="B72" i="1" s="1"/>
  <c r="K20" i="1"/>
  <c r="K19" i="1"/>
  <c r="L19" i="1"/>
  <c r="L36" i="1"/>
  <c r="D72" i="1" s="1"/>
  <c r="K36" i="1"/>
  <c r="K35" i="1"/>
  <c r="L35" i="1"/>
  <c r="O27" i="1"/>
  <c r="O30" i="1" s="1"/>
  <c r="L21" i="1"/>
  <c r="B73" i="1" s="1"/>
  <c r="I73" i="1" s="1"/>
  <c r="K21" i="1"/>
  <c r="I72" i="1" l="1"/>
  <c r="O21" i="1"/>
  <c r="O20" i="1"/>
  <c r="O19" i="1"/>
  <c r="B71" i="1"/>
  <c r="I71" i="1" s="1"/>
  <c r="O36" i="1"/>
  <c r="O35" i="1"/>
  <c r="D71" i="1"/>
  <c r="O37" i="1"/>
  <c r="O7" i="1"/>
  <c r="O22" i="1" l="1"/>
  <c r="O38" i="1"/>
</calcChain>
</file>

<file path=xl/sharedStrings.xml><?xml version="1.0" encoding="utf-8"?>
<sst xmlns="http://schemas.openxmlformats.org/spreadsheetml/2006/main" count="169" uniqueCount="18">
  <si>
    <t>大腸癌予防に効果がある</t>
  </si>
  <si>
    <t>副作用が少ない</t>
  </si>
  <si>
    <t>偽陽性が少ない</t>
  </si>
  <si>
    <t>実施が容易</t>
  </si>
  <si>
    <t>列合計</t>
    <rPh sb="0" eb="1">
      <t>レツ</t>
    </rPh>
    <rPh sb="1" eb="3">
      <t>ゴウケイ</t>
    </rPh>
    <phoneticPr fontId="5"/>
  </si>
  <si>
    <r>
      <rPr>
        <b/>
        <sz val="11"/>
        <color theme="1"/>
        <rFont val="ＭＳ Ｐゴシック"/>
        <family val="2"/>
        <charset val="128"/>
      </rPr>
      <t>行合計</t>
    </r>
    <rPh sb="0" eb="1">
      <t>ギョウ</t>
    </rPh>
    <rPh sb="1" eb="3">
      <t>ゴウケイ</t>
    </rPh>
    <phoneticPr fontId="5"/>
  </si>
  <si>
    <r>
      <rPr>
        <b/>
        <sz val="11"/>
        <color theme="1"/>
        <rFont val="ＭＳ Ｐゴシック"/>
        <family val="2"/>
        <charset val="128"/>
      </rPr>
      <t>行平均</t>
    </r>
    <rPh sb="0" eb="1">
      <t>ギョウ</t>
    </rPh>
    <rPh sb="1" eb="3">
      <t>ヘイキン</t>
    </rPh>
    <phoneticPr fontId="5"/>
  </si>
  <si>
    <t>頻度</t>
  </si>
  <si>
    <t>前処置</t>
  </si>
  <si>
    <t>手技</t>
  </si>
  <si>
    <r>
      <t>便潜血反応を年</t>
    </r>
    <r>
      <rPr>
        <sz val="11"/>
        <color rgb="FF000000"/>
        <rFont val="Calibri"/>
        <family val="2"/>
      </rPr>
      <t>1</t>
    </r>
    <r>
      <rPr>
        <sz val="11"/>
        <color rgb="FF000000"/>
        <rFont val="Arial"/>
        <family val="2"/>
      </rPr>
      <t>回</t>
    </r>
  </si>
  <si>
    <r>
      <t>大腸鏡を</t>
    </r>
    <r>
      <rPr>
        <sz val="11"/>
        <color rgb="FF000000"/>
        <rFont val="Calibri"/>
        <family val="2"/>
      </rPr>
      <t>10</t>
    </r>
    <r>
      <rPr>
        <sz val="11"/>
        <color rgb="FF000000"/>
        <rFont val="Arial"/>
        <family val="2"/>
      </rPr>
      <t>年に</t>
    </r>
    <r>
      <rPr>
        <sz val="11"/>
        <color rgb="FF000000"/>
        <rFont val="Calibri"/>
        <family val="2"/>
      </rPr>
      <t>1</t>
    </r>
    <r>
      <rPr>
        <sz val="11"/>
        <color rgb="FF000000"/>
        <rFont val="Arial"/>
        <family val="2"/>
      </rPr>
      <t>回</t>
    </r>
  </si>
  <si>
    <r>
      <t>S</t>
    </r>
    <r>
      <rPr>
        <sz val="11"/>
        <color rgb="FF000000"/>
        <rFont val="Arial"/>
        <family val="2"/>
      </rPr>
      <t>状結腸鏡と便潜血反応を</t>
    </r>
    <r>
      <rPr>
        <sz val="11"/>
        <color rgb="FF000000"/>
        <rFont val="Calibri"/>
        <family val="2"/>
      </rPr>
      <t>5</t>
    </r>
    <r>
      <rPr>
        <sz val="11"/>
        <color rgb="FF000000"/>
        <rFont val="Arial"/>
        <family val="2"/>
      </rPr>
      <t>年に１回</t>
    </r>
  </si>
  <si>
    <t>総合スコア</t>
    <rPh sb="0" eb="2">
      <t>ソウゴウ</t>
    </rPh>
    <phoneticPr fontId="5"/>
  </si>
  <si>
    <t>CI</t>
    <phoneticPr fontId="5"/>
  </si>
  <si>
    <t>Analytic Hierarchy Process (AHP) for colon cancer screening</t>
    <phoneticPr fontId="5"/>
  </si>
  <si>
    <t>*Eigen vectorではなく簡易法による計算。</t>
    <rPh sb="17" eb="19">
      <t>カンイ</t>
    </rPh>
    <rPh sb="19" eb="20">
      <t>ホウ</t>
    </rPh>
    <rPh sb="23" eb="25">
      <t>ケイサン</t>
    </rPh>
    <phoneticPr fontId="5"/>
  </si>
  <si>
    <t>総合判定</t>
    <rPh sb="0" eb="2">
      <t>ソウゴウ</t>
    </rPh>
    <rPh sb="2" eb="4">
      <t>ハンテイ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</si>
</sst>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6"/>
      <name val="ＭＳ Ｐゴシック"/>
      <family val="2"/>
      <charset val="128"/>
      <scheme val="minor"/>
    </font>
    <font>
      <b/>
      <sz val="11"/>
      <color theme="1"/>
      <name val="Arial"/>
      <family val="2"/>
    </font>
    <font>
      <b/>
      <sz val="11"/>
      <color theme="1"/>
      <name val="ＭＳ Ｐゴシック"/>
      <family val="2"/>
      <charset val="128"/>
    </font>
    <font>
      <b/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thick">
        <color rgb="FFFFFFFF"/>
      </bottom>
      <diagonal/>
    </border>
    <border>
      <left/>
      <right/>
      <top style="medium">
        <color rgb="FFFFFFFF"/>
      </top>
      <bottom style="thick">
        <color rgb="FFFFFFFF"/>
      </bottom>
      <diagonal/>
    </border>
    <border>
      <left/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center" wrapText="1" readingOrder="1"/>
    </xf>
    <xf numFmtId="0" fontId="3" fillId="3" borderId="2" xfId="0" applyFont="1" applyFill="1" applyBorder="1" applyAlignment="1">
      <alignment horizontal="left" vertical="center" wrapText="1" readingOrder="1"/>
    </xf>
    <xf numFmtId="0" fontId="4" fillId="3" borderId="2" xfId="0" applyFont="1" applyFill="1" applyBorder="1" applyAlignment="1">
      <alignment horizontal="left" vertical="center" wrapText="1" readingOrder="1"/>
    </xf>
    <xf numFmtId="0" fontId="3" fillId="4" borderId="3" xfId="0" applyFont="1" applyFill="1" applyBorder="1" applyAlignment="1">
      <alignment horizontal="left" vertical="center" wrapText="1" readingOrder="1"/>
    </xf>
    <xf numFmtId="0" fontId="4" fillId="4" borderId="3" xfId="0" applyFont="1" applyFill="1" applyBorder="1" applyAlignment="1">
      <alignment horizontal="left" vertical="center" wrapText="1" readingOrder="1"/>
    </xf>
    <xf numFmtId="0" fontId="3" fillId="3" borderId="3" xfId="0" applyFont="1" applyFill="1" applyBorder="1" applyAlignment="1">
      <alignment horizontal="left" vertical="center" wrapText="1" readingOrder="1"/>
    </xf>
    <xf numFmtId="0" fontId="4" fillId="3" borderId="3" xfId="0" applyFont="1" applyFill="1" applyBorder="1" applyAlignment="1">
      <alignment horizontal="left" vertical="center" wrapText="1" readingOrder="1"/>
    </xf>
    <xf numFmtId="0" fontId="4" fillId="3" borderId="2" xfId="0" applyNumberFormat="1" applyFont="1" applyFill="1" applyBorder="1" applyAlignment="1">
      <alignment horizontal="left" vertical="center" wrapText="1" readingOrder="1"/>
    </xf>
    <xf numFmtId="0" fontId="4" fillId="4" borderId="3" xfId="0" applyNumberFormat="1" applyFont="1" applyFill="1" applyBorder="1" applyAlignment="1">
      <alignment horizontal="left" vertical="center" wrapText="1" readingOrder="1"/>
    </xf>
    <xf numFmtId="0" fontId="4" fillId="3" borderId="3" xfId="0" applyNumberFormat="1" applyFont="1" applyFill="1" applyBorder="1" applyAlignment="1">
      <alignment horizontal="left" vertical="center" wrapText="1" readingOrder="1"/>
    </xf>
    <xf numFmtId="0" fontId="6" fillId="0" borderId="4" xfId="0" applyFont="1" applyFill="1" applyBorder="1" applyAlignment="1">
      <alignment horizontal="left" vertical="center" wrapText="1" readingOrder="1"/>
    </xf>
    <xf numFmtId="0" fontId="4" fillId="0" borderId="4" xfId="0" applyNumberFormat="1" applyFont="1" applyFill="1" applyBorder="1" applyAlignment="1">
      <alignment horizontal="left" vertical="center" wrapText="1" readingOrder="1"/>
    </xf>
    <xf numFmtId="0" fontId="4" fillId="0" borderId="5" xfId="0" applyNumberFormat="1" applyFont="1" applyFill="1" applyBorder="1" applyAlignment="1">
      <alignment horizontal="left" vertical="center" wrapText="1" readingOrder="1"/>
    </xf>
    <xf numFmtId="0" fontId="4" fillId="0" borderId="6" xfId="0" applyNumberFormat="1" applyFont="1" applyFill="1" applyBorder="1" applyAlignment="1">
      <alignment horizontal="left" vertical="center" wrapText="1" readingOrder="1"/>
    </xf>
    <xf numFmtId="0" fontId="0" fillId="0" borderId="6" xfId="0" applyBorder="1">
      <alignment vertical="center"/>
    </xf>
    <xf numFmtId="0" fontId="1" fillId="3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 readingOrder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0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center" wrapText="1" readingOrder="1"/>
    </xf>
    <xf numFmtId="0" fontId="3" fillId="4" borderId="6" xfId="0" applyFont="1" applyFill="1" applyBorder="1" applyAlignment="1">
      <alignment horizontal="left" vertical="center" wrapText="1" readingOrder="1"/>
    </xf>
    <xf numFmtId="0" fontId="3" fillId="3" borderId="6" xfId="0" applyFont="1" applyFill="1" applyBorder="1" applyAlignment="1">
      <alignment horizontal="left" vertical="center" wrapText="1" readingOrder="1"/>
    </xf>
    <xf numFmtId="0" fontId="4" fillId="4" borderId="6" xfId="0" applyFont="1" applyFill="1" applyBorder="1" applyAlignment="1">
      <alignment horizontal="left" vertical="center" wrapText="1" readingOrder="1"/>
    </xf>
    <xf numFmtId="0" fontId="8" fillId="0" borderId="0" xfId="0" applyFont="1">
      <alignment vertical="center"/>
    </xf>
    <xf numFmtId="0" fontId="0" fillId="5" borderId="6" xfId="0" applyFill="1" applyBorder="1">
      <alignment vertical="center"/>
    </xf>
    <xf numFmtId="0" fontId="2" fillId="2" borderId="7" xfId="0" applyFont="1" applyFill="1" applyBorder="1" applyAlignment="1">
      <alignment horizontal="left" vertical="center" wrapText="1" readingOrder="1"/>
    </xf>
    <xf numFmtId="0" fontId="2" fillId="2" borderId="8" xfId="0" applyFont="1" applyFill="1" applyBorder="1" applyAlignment="1">
      <alignment horizontal="left" vertical="center" wrapText="1" readingOrder="1"/>
    </xf>
    <xf numFmtId="0" fontId="2" fillId="2" borderId="9" xfId="0" applyFont="1" applyFill="1" applyBorder="1" applyAlignment="1">
      <alignment horizontal="left" vertical="center" wrapText="1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501650</xdr:colOff>
      <xdr:row>1</xdr:row>
      <xdr:rowOff>152400</xdr:rowOff>
    </xdr:from>
    <xdr:to>
      <xdr:col>12</xdr:col>
      <xdr:colOff>527050</xdr:colOff>
      <xdr:row>31</xdr:row>
      <xdr:rowOff>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B8E1FF7-5F21-4151-8FE9-910A76772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650" y="317500"/>
          <a:ext cx="7340600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tabSelected="1" workbookViewId="0"/>
  </sheetViews>
  <sheetFormatPr defaultRowHeight="13" x14ac:dyDescent="0.2"/>
  <cols>
    <col min="1" max="1" width="8.7265625" customWidth="1"/>
    <col min="2" max="4" width="11.6328125" bestFit="1" customWidth="1"/>
    <col min="8" max="8" width="11.6328125" bestFit="1" customWidth="1"/>
    <col min="12" max="12" width="8" customWidth="1"/>
    <col min="13" max="13" width="8.6328125" customWidth="1"/>
    <col min="14" max="14" width="5" customWidth="1"/>
  </cols>
  <sheetData>
    <row r="1" spans="1:15" ht="13.5" thickBot="1" x14ac:dyDescent="0.25">
      <c r="A1" t="s">
        <v>15</v>
      </c>
      <c r="F1" t="s">
        <v>16</v>
      </c>
    </row>
    <row r="2" spans="1:15" ht="42.5" thickBot="1" x14ac:dyDescent="0.25">
      <c r="A2" s="1"/>
      <c r="B2" s="2" t="s">
        <v>0</v>
      </c>
      <c r="C2" s="2" t="s">
        <v>1</v>
      </c>
      <c r="D2" s="2" t="s">
        <v>2</v>
      </c>
      <c r="E2" s="2" t="s">
        <v>3</v>
      </c>
      <c r="G2" s="1"/>
      <c r="H2" s="2" t="s">
        <v>0</v>
      </c>
      <c r="I2" s="2" t="s">
        <v>1</v>
      </c>
      <c r="J2" s="2" t="s">
        <v>2</v>
      </c>
      <c r="K2" s="2" t="s">
        <v>3</v>
      </c>
      <c r="L2" s="12" t="s">
        <v>5</v>
      </c>
      <c r="M2" s="12" t="s">
        <v>6</v>
      </c>
    </row>
    <row r="3" spans="1:15" ht="43" thickTop="1" thickBot="1" x14ac:dyDescent="0.25">
      <c r="A3" s="3" t="s">
        <v>0</v>
      </c>
      <c r="B3" s="9">
        <v>1</v>
      </c>
      <c r="C3" s="9">
        <v>3</v>
      </c>
      <c r="D3" s="9">
        <v>5</v>
      </c>
      <c r="E3" s="9">
        <v>3</v>
      </c>
      <c r="G3" s="3" t="s">
        <v>0</v>
      </c>
      <c r="H3" s="9">
        <f>B3/B$7</f>
        <v>0.53571428571428581</v>
      </c>
      <c r="I3" s="9">
        <f t="shared" ref="I3:K6" si="0">C3/C$7</f>
        <v>0.42857142857142855</v>
      </c>
      <c r="J3" s="9">
        <f t="shared" si="0"/>
        <v>0.73170731707317072</v>
      </c>
      <c r="K3" s="9">
        <f t="shared" si="0"/>
        <v>0.375</v>
      </c>
      <c r="L3" s="14">
        <f>SUM(H3:K3)</f>
        <v>2.0709930313588849</v>
      </c>
      <c r="M3" s="15">
        <f>AVERAGE(H3:K3)</f>
        <v>0.51774825783972123</v>
      </c>
      <c r="O3">
        <f>MMULT(B3:E3,$M$3:$M$6)/M3</f>
        <v>4.6771819137749739</v>
      </c>
    </row>
    <row r="4" spans="1:15" ht="29" thickTop="1" thickBot="1" x14ac:dyDescent="0.25">
      <c r="A4" s="5" t="s">
        <v>1</v>
      </c>
      <c r="B4" s="10">
        <f>1/C3</f>
        <v>0.33333333333333331</v>
      </c>
      <c r="C4" s="10">
        <v>1</v>
      </c>
      <c r="D4" s="10">
        <f>1/2</f>
        <v>0.5</v>
      </c>
      <c r="E4" s="10">
        <v>1</v>
      </c>
      <c r="G4" s="5" t="s">
        <v>1</v>
      </c>
      <c r="H4" s="9">
        <f t="shared" ref="H4:H6" si="1">B4/B$7</f>
        <v>0.17857142857142858</v>
      </c>
      <c r="I4" s="9">
        <f t="shared" si="0"/>
        <v>0.14285714285714285</v>
      </c>
      <c r="J4" s="9">
        <f t="shared" si="0"/>
        <v>7.3170731707317083E-2</v>
      </c>
      <c r="K4" s="9">
        <f t="shared" si="0"/>
        <v>0.125</v>
      </c>
      <c r="L4" s="14">
        <f t="shared" ref="L4:L6" si="2">SUM(H4:K4)</f>
        <v>0.51959930313588854</v>
      </c>
      <c r="M4" s="15">
        <f t="shared" ref="M4:M6" si="3">AVERAGE(H4:K4)</f>
        <v>0.12989982578397213</v>
      </c>
      <c r="O4">
        <f t="shared" ref="O4:O6" si="4">MMULT(B4:E4,$M$3:$M$6)/M4</f>
        <v>4.1613579212070402</v>
      </c>
    </row>
    <row r="5" spans="1:15" ht="29" thickTop="1" thickBot="1" x14ac:dyDescent="0.25">
      <c r="A5" s="7" t="s">
        <v>2</v>
      </c>
      <c r="B5" s="11">
        <f>1/D3</f>
        <v>0.2</v>
      </c>
      <c r="C5" s="11">
        <f>1/D4</f>
        <v>2</v>
      </c>
      <c r="D5" s="11">
        <v>1</v>
      </c>
      <c r="E5" s="11">
        <v>3</v>
      </c>
      <c r="G5" s="7" t="s">
        <v>2</v>
      </c>
      <c r="H5" s="9">
        <f t="shared" si="1"/>
        <v>0.10714285714285716</v>
      </c>
      <c r="I5" s="9">
        <f t="shared" si="0"/>
        <v>0.2857142857142857</v>
      </c>
      <c r="J5" s="9">
        <f t="shared" si="0"/>
        <v>0.14634146341463417</v>
      </c>
      <c r="K5" s="9">
        <f t="shared" si="0"/>
        <v>0.375</v>
      </c>
      <c r="L5" s="14">
        <f t="shared" si="2"/>
        <v>0.91419860627177707</v>
      </c>
      <c r="M5" s="15">
        <f t="shared" si="3"/>
        <v>0.22854965156794427</v>
      </c>
      <c r="O5">
        <f t="shared" si="4"/>
        <v>4.2148642210576464</v>
      </c>
    </row>
    <row r="6" spans="1:15" ht="29" thickTop="1" thickBot="1" x14ac:dyDescent="0.25">
      <c r="A6" s="5" t="s">
        <v>3</v>
      </c>
      <c r="B6" s="10">
        <f>1/E3</f>
        <v>0.33333333333333331</v>
      </c>
      <c r="C6" s="10">
        <f>1/E4</f>
        <v>1</v>
      </c>
      <c r="D6" s="10">
        <f>1/E5</f>
        <v>0.33333333333333331</v>
      </c>
      <c r="E6" s="10">
        <v>1</v>
      </c>
      <c r="G6" s="5" t="s">
        <v>3</v>
      </c>
      <c r="H6" s="9">
        <f t="shared" si="1"/>
        <v>0.17857142857142858</v>
      </c>
      <c r="I6" s="9">
        <f t="shared" si="0"/>
        <v>0.14285714285714285</v>
      </c>
      <c r="J6" s="9">
        <f t="shared" si="0"/>
        <v>4.878048780487805E-2</v>
      </c>
      <c r="K6" s="9">
        <f t="shared" si="0"/>
        <v>0.125</v>
      </c>
      <c r="L6" s="14">
        <f t="shared" si="2"/>
        <v>0.49520905923344943</v>
      </c>
      <c r="M6" s="15">
        <f t="shared" si="3"/>
        <v>0.12380226480836236</v>
      </c>
      <c r="O6">
        <f t="shared" si="4"/>
        <v>4.0586338317209032</v>
      </c>
    </row>
    <row r="7" spans="1:15" ht="14.5" x14ac:dyDescent="0.2">
      <c r="A7" t="s">
        <v>4</v>
      </c>
      <c r="B7">
        <f>SUM(B3:B6)</f>
        <v>1.8666666666666665</v>
      </c>
      <c r="C7">
        <f t="shared" ref="C7:E7" si="5">SUM(C3:C6)</f>
        <v>7</v>
      </c>
      <c r="D7">
        <f t="shared" si="5"/>
        <v>6.833333333333333</v>
      </c>
      <c r="E7">
        <f t="shared" si="5"/>
        <v>8</v>
      </c>
      <c r="M7" s="13">
        <f>SUM(M3:M6)</f>
        <v>0.99999999999999989</v>
      </c>
      <c r="N7" t="s">
        <v>14</v>
      </c>
      <c r="O7">
        <f>(AVERAGE(O3:O6)-4)/3</f>
        <v>9.2669823980047042E-2</v>
      </c>
    </row>
    <row r="9" spans="1:15" ht="13.5" thickBot="1" x14ac:dyDescent="0.25"/>
    <row r="10" spans="1:15" ht="14.5" thickBot="1" x14ac:dyDescent="0.25">
      <c r="A10" s="1"/>
      <c r="B10" s="2" t="s">
        <v>7</v>
      </c>
      <c r="C10" s="2" t="s">
        <v>8</v>
      </c>
      <c r="D10" s="2" t="s">
        <v>9</v>
      </c>
      <c r="G10" s="1"/>
      <c r="H10" s="2" t="s">
        <v>7</v>
      </c>
      <c r="I10" s="2" t="s">
        <v>8</v>
      </c>
      <c r="J10" s="2" t="s">
        <v>9</v>
      </c>
      <c r="K10" s="12" t="s">
        <v>5</v>
      </c>
      <c r="L10" s="12" t="s">
        <v>6</v>
      </c>
    </row>
    <row r="11" spans="1:15" ht="15.5" thickTop="1" thickBot="1" x14ac:dyDescent="0.25">
      <c r="A11" s="3" t="s">
        <v>7</v>
      </c>
      <c r="B11" s="4">
        <v>1</v>
      </c>
      <c r="C11" s="4">
        <v>3</v>
      </c>
      <c r="D11" s="4">
        <v>3</v>
      </c>
      <c r="G11" s="3" t="s">
        <v>7</v>
      </c>
      <c r="H11" s="4">
        <f>B11/B$14</f>
        <v>0.60000000000000009</v>
      </c>
      <c r="I11" s="4">
        <f t="shared" ref="I11:J13" si="6">C11/C$14</f>
        <v>0.6</v>
      </c>
      <c r="J11" s="4">
        <f t="shared" si="6"/>
        <v>0.6</v>
      </c>
      <c r="K11">
        <f>SUM(H11:J11)</f>
        <v>1.8000000000000003</v>
      </c>
      <c r="L11" s="16">
        <f>AVERAGE(H11:I11)</f>
        <v>0.60000000000000009</v>
      </c>
      <c r="O11">
        <f>MMULT(B11:D11,$L$11:$L$13)/L11</f>
        <v>3</v>
      </c>
    </row>
    <row r="12" spans="1:15" ht="15.5" thickTop="1" thickBot="1" x14ac:dyDescent="0.25">
      <c r="A12" s="5" t="s">
        <v>8</v>
      </c>
      <c r="B12" s="10">
        <f>1/C11</f>
        <v>0.33333333333333331</v>
      </c>
      <c r="C12" s="6">
        <v>1</v>
      </c>
      <c r="D12" s="6">
        <v>1</v>
      </c>
      <c r="G12" s="5" t="s">
        <v>8</v>
      </c>
      <c r="H12" s="4">
        <f t="shared" ref="H12:H13" si="7">B12/B$14</f>
        <v>0.2</v>
      </c>
      <c r="I12" s="4">
        <f t="shared" si="6"/>
        <v>0.2</v>
      </c>
      <c r="J12" s="4">
        <f t="shared" si="6"/>
        <v>0.2</v>
      </c>
      <c r="K12">
        <f t="shared" ref="K12:K13" si="8">SUM(H12:J12)</f>
        <v>0.60000000000000009</v>
      </c>
      <c r="L12" s="16">
        <f t="shared" ref="L12:L13" si="9">AVERAGE(H12:I12)</f>
        <v>0.2</v>
      </c>
      <c r="O12">
        <f t="shared" ref="O12:O13" si="10">MMULT(B12:D12,$L$11:$L$13)/L12</f>
        <v>3.0000000000000004</v>
      </c>
    </row>
    <row r="13" spans="1:15" ht="15.5" thickTop="1" thickBot="1" x14ac:dyDescent="0.25">
      <c r="A13" s="7" t="s">
        <v>9</v>
      </c>
      <c r="B13" s="11">
        <f>1/D11</f>
        <v>0.33333333333333331</v>
      </c>
      <c r="C13" s="11">
        <f>1/D12</f>
        <v>1</v>
      </c>
      <c r="D13" s="8">
        <v>1</v>
      </c>
      <c r="G13" s="7" t="s">
        <v>9</v>
      </c>
      <c r="H13" s="4">
        <f t="shared" si="7"/>
        <v>0.2</v>
      </c>
      <c r="I13" s="4">
        <f t="shared" si="6"/>
        <v>0.2</v>
      </c>
      <c r="J13" s="4">
        <f t="shared" si="6"/>
        <v>0.2</v>
      </c>
      <c r="K13">
        <f t="shared" si="8"/>
        <v>0.60000000000000009</v>
      </c>
      <c r="L13" s="16">
        <f t="shared" si="9"/>
        <v>0.2</v>
      </c>
      <c r="O13">
        <f t="shared" si="10"/>
        <v>3.0000000000000004</v>
      </c>
    </row>
    <row r="14" spans="1:15" x14ac:dyDescent="0.2">
      <c r="A14" t="s">
        <v>4</v>
      </c>
      <c r="B14">
        <f>SUM(B10:B13)</f>
        <v>1.6666666666666665</v>
      </c>
      <c r="C14">
        <f t="shared" ref="C14" si="11">SUM(C10:C13)</f>
        <v>5</v>
      </c>
      <c r="D14">
        <f t="shared" ref="D14" si="12">SUM(D10:D13)</f>
        <v>5</v>
      </c>
      <c r="N14" t="s">
        <v>14</v>
      </c>
      <c r="O14">
        <f>(AVERAGE(O11:O13)-3)/2</f>
        <v>0</v>
      </c>
    </row>
    <row r="16" spans="1:15" ht="13.5" thickBot="1" x14ac:dyDescent="0.25"/>
    <row r="17" spans="1:15" ht="14.5" thickBot="1" x14ac:dyDescent="0.25">
      <c r="A17" s="28" t="s">
        <v>0</v>
      </c>
      <c r="B17" s="29"/>
      <c r="C17" s="29"/>
      <c r="D17" s="30"/>
      <c r="G17" s="28" t="s">
        <v>0</v>
      </c>
      <c r="H17" s="29"/>
      <c r="I17" s="29"/>
      <c r="J17" s="30"/>
    </row>
    <row r="18" spans="1:15" ht="72" thickTop="1" thickBot="1" x14ac:dyDescent="0.25">
      <c r="A18" s="17"/>
      <c r="B18" s="3" t="s">
        <v>10</v>
      </c>
      <c r="C18" s="3" t="s">
        <v>11</v>
      </c>
      <c r="D18" s="4" t="s">
        <v>12</v>
      </c>
      <c r="G18" s="17"/>
      <c r="H18" s="3" t="s">
        <v>10</v>
      </c>
      <c r="I18" s="3" t="s">
        <v>11</v>
      </c>
      <c r="J18" s="4" t="s">
        <v>12</v>
      </c>
      <c r="K18" s="12" t="s">
        <v>5</v>
      </c>
      <c r="L18" s="12" t="s">
        <v>6</v>
      </c>
    </row>
    <row r="19" spans="1:15" ht="43.5" thickTop="1" thickBot="1" x14ac:dyDescent="0.25">
      <c r="A19" s="5" t="s">
        <v>10</v>
      </c>
      <c r="B19" s="10">
        <v>1</v>
      </c>
      <c r="C19" s="10">
        <f>1/3</f>
        <v>0.33333333333333331</v>
      </c>
      <c r="D19" s="10">
        <f>1/2</f>
        <v>0.5</v>
      </c>
      <c r="G19" s="5" t="s">
        <v>10</v>
      </c>
      <c r="H19" s="4">
        <f>B19/B$22</f>
        <v>0.16666666666666666</v>
      </c>
      <c r="I19" s="4">
        <f t="shared" ref="I19:J21" si="13">C19/C$22</f>
        <v>0.18181818181818182</v>
      </c>
      <c r="J19" s="4">
        <f t="shared" si="13"/>
        <v>0.14285714285714285</v>
      </c>
      <c r="K19">
        <f>SUM(H19:J19)</f>
        <v>0.49134199134199136</v>
      </c>
      <c r="L19" s="16">
        <f>AVERAGE(H19:I19)</f>
        <v>0.17424242424242425</v>
      </c>
      <c r="O19">
        <f>MMULT(B19:D19,$L$19:$L$21)/L19</f>
        <v>2.8695652173913042</v>
      </c>
    </row>
    <row r="20" spans="1:15" ht="43.5" thickTop="1" thickBot="1" x14ac:dyDescent="0.25">
      <c r="A20" s="7" t="s">
        <v>11</v>
      </c>
      <c r="B20" s="10">
        <f>1/C19</f>
        <v>3</v>
      </c>
      <c r="C20" s="11">
        <v>1</v>
      </c>
      <c r="D20" s="11">
        <v>2</v>
      </c>
      <c r="G20" s="7" t="s">
        <v>11</v>
      </c>
      <c r="H20" s="4">
        <f t="shared" ref="H20:H21" si="14">B20/B$22</f>
        <v>0.5</v>
      </c>
      <c r="I20" s="4">
        <f t="shared" si="13"/>
        <v>0.54545454545454553</v>
      </c>
      <c r="J20" s="4">
        <f t="shared" si="13"/>
        <v>0.5714285714285714</v>
      </c>
      <c r="K20">
        <f t="shared" ref="K20:K21" si="15">SUM(H20:J20)</f>
        <v>1.6168831168831168</v>
      </c>
      <c r="L20" s="16">
        <f t="shared" ref="L20:L21" si="16">AVERAGE(H20:I20)</f>
        <v>0.52272727272727271</v>
      </c>
      <c r="O20">
        <f>MMULT(B20:D20,$L$19:$L$21)/L20</f>
        <v>3.1594202898550723</v>
      </c>
    </row>
    <row r="21" spans="1:15" ht="72" thickTop="1" thickBot="1" x14ac:dyDescent="0.25">
      <c r="A21" s="6" t="s">
        <v>12</v>
      </c>
      <c r="B21" s="11">
        <f>1/D19</f>
        <v>2</v>
      </c>
      <c r="C21" s="11">
        <f>1/D20</f>
        <v>0.5</v>
      </c>
      <c r="D21" s="10">
        <v>1</v>
      </c>
      <c r="G21" s="6" t="s">
        <v>12</v>
      </c>
      <c r="H21" s="4">
        <f t="shared" si="14"/>
        <v>0.33333333333333331</v>
      </c>
      <c r="I21" s="4">
        <f t="shared" si="13"/>
        <v>0.27272727272727276</v>
      </c>
      <c r="J21" s="4">
        <f t="shared" si="13"/>
        <v>0.2857142857142857</v>
      </c>
      <c r="K21">
        <f t="shared" si="15"/>
        <v>0.89177489177489178</v>
      </c>
      <c r="L21" s="16">
        <f t="shared" si="16"/>
        <v>0.30303030303030304</v>
      </c>
      <c r="O21">
        <f>MMULT(B21:D21,$L$19:$L$21)/L21</f>
        <v>3.0124999999999997</v>
      </c>
    </row>
    <row r="22" spans="1:15" x14ac:dyDescent="0.2">
      <c r="A22" t="s">
        <v>4</v>
      </c>
      <c r="B22">
        <f>SUM(B18:B21)</f>
        <v>6</v>
      </c>
      <c r="C22">
        <f t="shared" ref="C22" si="17">SUM(C18:C21)</f>
        <v>1.8333333333333333</v>
      </c>
      <c r="D22">
        <f t="shared" ref="D22" si="18">SUM(D18:D21)</f>
        <v>3.5</v>
      </c>
      <c r="N22" t="s">
        <v>14</v>
      </c>
      <c r="O22">
        <f>(AVERAGE(O19:O21)-3)/2</f>
        <v>6.9142512077293716E-3</v>
      </c>
    </row>
    <row r="24" spans="1:15" ht="13.5" thickBot="1" x14ac:dyDescent="0.25"/>
    <row r="25" spans="1:15" ht="14.5" thickBot="1" x14ac:dyDescent="0.25">
      <c r="A25" s="28" t="s">
        <v>1</v>
      </c>
      <c r="B25" s="29"/>
      <c r="C25" s="29"/>
      <c r="D25" s="30"/>
      <c r="E25" s="18"/>
      <c r="G25" s="28" t="s">
        <v>1</v>
      </c>
      <c r="H25" s="29"/>
      <c r="I25" s="29"/>
      <c r="J25" s="30"/>
    </row>
    <row r="26" spans="1:15" ht="72" thickTop="1" thickBot="1" x14ac:dyDescent="0.25">
      <c r="A26" s="17"/>
      <c r="B26" s="3" t="s">
        <v>10</v>
      </c>
      <c r="C26" s="3" t="s">
        <v>11</v>
      </c>
      <c r="D26" s="4" t="s">
        <v>12</v>
      </c>
      <c r="E26" s="19"/>
      <c r="G26" s="17"/>
      <c r="H26" s="3" t="s">
        <v>10</v>
      </c>
      <c r="I26" s="3" t="s">
        <v>11</v>
      </c>
      <c r="J26" s="4" t="s">
        <v>12</v>
      </c>
      <c r="K26" s="12" t="s">
        <v>5</v>
      </c>
      <c r="L26" s="12" t="s">
        <v>6</v>
      </c>
    </row>
    <row r="27" spans="1:15" ht="43.5" thickTop="1" thickBot="1" x14ac:dyDescent="0.25">
      <c r="A27" s="5" t="s">
        <v>10</v>
      </c>
      <c r="B27" s="6">
        <v>1</v>
      </c>
      <c r="C27" s="6">
        <v>9</v>
      </c>
      <c r="D27" s="6">
        <v>7</v>
      </c>
      <c r="E27" s="20"/>
      <c r="G27" s="5" t="s">
        <v>10</v>
      </c>
      <c r="H27" s="4">
        <f>B27/B$30</f>
        <v>0.79746835443037978</v>
      </c>
      <c r="I27" s="4">
        <f t="shared" ref="I27:J29" si="19">C27/C$30</f>
        <v>0.69230769230769229</v>
      </c>
      <c r="J27" s="4">
        <f t="shared" si="19"/>
        <v>0.84000000000000008</v>
      </c>
      <c r="K27">
        <f>SUM(H27:J27)</f>
        <v>2.3297760467380719</v>
      </c>
      <c r="L27" s="16">
        <f>AVERAGE(H27:I27)</f>
        <v>0.74488802336903603</v>
      </c>
      <c r="O27">
        <f>MMULT(B27:D27,$L$27:$L$29)/L27</f>
        <v>3.6196078431372549</v>
      </c>
    </row>
    <row r="28" spans="1:15" ht="43.5" thickTop="1" thickBot="1" x14ac:dyDescent="0.25">
      <c r="A28" s="7" t="s">
        <v>11</v>
      </c>
      <c r="B28" s="10">
        <f>1/C27</f>
        <v>0.1111111111111111</v>
      </c>
      <c r="C28" s="8">
        <v>1</v>
      </c>
      <c r="D28" s="11">
        <f>1/3</f>
        <v>0.33333333333333331</v>
      </c>
      <c r="E28" s="20"/>
      <c r="G28" s="7" t="s">
        <v>11</v>
      </c>
      <c r="H28" s="4">
        <f t="shared" ref="H28:H29" si="20">B28/B$30</f>
        <v>8.8607594936708861E-2</v>
      </c>
      <c r="I28" s="4">
        <f t="shared" si="19"/>
        <v>7.6923076923076927E-2</v>
      </c>
      <c r="J28" s="4">
        <f t="shared" si="19"/>
        <v>0.04</v>
      </c>
      <c r="K28">
        <f t="shared" ref="K28:K29" si="21">SUM(H28:J28)</f>
        <v>0.2055306718597858</v>
      </c>
      <c r="L28" s="16">
        <f t="shared" ref="L28:L29" si="22">AVERAGE(H28:I28)</f>
        <v>8.2765335929892894E-2</v>
      </c>
      <c r="O28">
        <f>MMULT(B28:D28,$L$27:$L$29)/L28</f>
        <v>2.6941176470588233</v>
      </c>
    </row>
    <row r="29" spans="1:15" ht="72" thickTop="1" thickBot="1" x14ac:dyDescent="0.25">
      <c r="A29" s="6" t="s">
        <v>12</v>
      </c>
      <c r="B29" s="11">
        <f>1/D27</f>
        <v>0.14285714285714285</v>
      </c>
      <c r="C29" s="11">
        <f>1/D28</f>
        <v>3</v>
      </c>
      <c r="D29" s="6">
        <v>1</v>
      </c>
      <c r="E29" s="20"/>
      <c r="G29" s="6" t="s">
        <v>12</v>
      </c>
      <c r="H29" s="4">
        <f t="shared" si="20"/>
        <v>0.11392405063291139</v>
      </c>
      <c r="I29" s="4">
        <f t="shared" si="19"/>
        <v>0.23076923076923078</v>
      </c>
      <c r="J29" s="4">
        <f t="shared" si="19"/>
        <v>0.12000000000000002</v>
      </c>
      <c r="K29">
        <f t="shared" si="21"/>
        <v>0.46469328140214217</v>
      </c>
      <c r="L29" s="16">
        <f t="shared" si="22"/>
        <v>0.17234664070107109</v>
      </c>
      <c r="O29">
        <f>MMULT(B29:D29,$L$27:$L$29)/L29</f>
        <v>3.0581113801452782</v>
      </c>
    </row>
    <row r="30" spans="1:15" x14ac:dyDescent="0.2">
      <c r="A30" t="s">
        <v>4</v>
      </c>
      <c r="B30">
        <f>SUM(B26:B29)</f>
        <v>1.253968253968254</v>
      </c>
      <c r="C30">
        <f t="shared" ref="C30" si="23">SUM(C26:C29)</f>
        <v>13</v>
      </c>
      <c r="D30">
        <f t="shared" ref="D30" si="24">SUM(D26:D29)</f>
        <v>8.3333333333333321</v>
      </c>
      <c r="N30" t="s">
        <v>14</v>
      </c>
      <c r="O30">
        <f>(AVERAGE(O27:O29)-3)/2</f>
        <v>6.1972811723559396E-2</v>
      </c>
    </row>
    <row r="32" spans="1:15" ht="13.5" thickBot="1" x14ac:dyDescent="0.25"/>
    <row r="33" spans="1:15" ht="14.5" thickBot="1" x14ac:dyDescent="0.25">
      <c r="A33" s="28" t="s">
        <v>2</v>
      </c>
      <c r="B33" s="29"/>
      <c r="C33" s="29"/>
      <c r="D33" s="30"/>
      <c r="E33" s="18"/>
      <c r="G33" s="28" t="s">
        <v>2</v>
      </c>
      <c r="H33" s="29"/>
      <c r="I33" s="29"/>
      <c r="J33" s="30"/>
    </row>
    <row r="34" spans="1:15" ht="72" thickTop="1" thickBot="1" x14ac:dyDescent="0.25">
      <c r="A34" s="17"/>
      <c r="B34" s="3" t="s">
        <v>10</v>
      </c>
      <c r="C34" s="3" t="s">
        <v>11</v>
      </c>
      <c r="D34" s="4" t="s">
        <v>12</v>
      </c>
      <c r="E34" s="19"/>
      <c r="G34" s="17"/>
      <c r="H34" s="3" t="s">
        <v>10</v>
      </c>
      <c r="I34" s="3" t="s">
        <v>11</v>
      </c>
      <c r="J34" s="4" t="s">
        <v>12</v>
      </c>
      <c r="K34" s="12" t="s">
        <v>5</v>
      </c>
      <c r="L34" s="12" t="s">
        <v>6</v>
      </c>
    </row>
    <row r="35" spans="1:15" ht="43.5" thickTop="1" thickBot="1" x14ac:dyDescent="0.25">
      <c r="A35" s="5" t="s">
        <v>10</v>
      </c>
      <c r="B35" s="6">
        <v>1</v>
      </c>
      <c r="C35" s="10">
        <f>1/9</f>
        <v>0.1111111111111111</v>
      </c>
      <c r="D35" s="10">
        <f>1/5</f>
        <v>0.2</v>
      </c>
      <c r="E35" s="20"/>
      <c r="G35" s="5" t="s">
        <v>10</v>
      </c>
      <c r="H35" s="4">
        <f>B35/B$38</f>
        <v>6.6666666666666666E-2</v>
      </c>
      <c r="I35" s="4">
        <f t="shared" ref="I35:J37" si="25">C35/C$38</f>
        <v>8.4745762711864403E-2</v>
      </c>
      <c r="J35" s="4">
        <f t="shared" si="25"/>
        <v>3.2258064516129031E-2</v>
      </c>
      <c r="K35">
        <f>SUM(H35:J35)</f>
        <v>0.18367049389466009</v>
      </c>
      <c r="L35" s="16">
        <f>AVERAGE(H35:I35)</f>
        <v>7.5706214689265527E-2</v>
      </c>
      <c r="O35">
        <f>MMULT(B35:D35,$L$35:$L$37)/L35</f>
        <v>2.6417910447761197</v>
      </c>
    </row>
    <row r="36" spans="1:15" ht="43.5" thickTop="1" thickBot="1" x14ac:dyDescent="0.25">
      <c r="A36" s="7" t="s">
        <v>11</v>
      </c>
      <c r="B36" s="10">
        <f>1/C35</f>
        <v>9</v>
      </c>
      <c r="C36" s="11">
        <v>1</v>
      </c>
      <c r="D36" s="11">
        <v>5</v>
      </c>
      <c r="E36" s="20"/>
      <c r="G36" s="7" t="s">
        <v>11</v>
      </c>
      <c r="H36" s="4">
        <f t="shared" ref="H36:H37" si="26">B36/B$38</f>
        <v>0.6</v>
      </c>
      <c r="I36" s="4">
        <f t="shared" si="25"/>
        <v>0.76271186440677963</v>
      </c>
      <c r="J36" s="4">
        <f t="shared" si="25"/>
        <v>0.80645161290322576</v>
      </c>
      <c r="K36">
        <f t="shared" ref="K36:K37" si="27">SUM(H36:J36)</f>
        <v>2.169163477310005</v>
      </c>
      <c r="L36" s="16">
        <f t="shared" ref="L36:L37" si="28">AVERAGE(H36:I36)</f>
        <v>0.68135593220338975</v>
      </c>
      <c r="O36">
        <f>MMULT(B36:D36,$L$35:$L$37)/L36</f>
        <v>3.7827529021558877</v>
      </c>
    </row>
    <row r="37" spans="1:15" ht="72" thickTop="1" thickBot="1" x14ac:dyDescent="0.25">
      <c r="A37" s="6" t="s">
        <v>12</v>
      </c>
      <c r="B37" s="11">
        <f>1/D35</f>
        <v>5</v>
      </c>
      <c r="C37" s="11">
        <f>1/D36</f>
        <v>0.2</v>
      </c>
      <c r="D37" s="10">
        <v>1</v>
      </c>
      <c r="E37" s="20"/>
      <c r="G37" s="6" t="s">
        <v>12</v>
      </c>
      <c r="H37" s="4">
        <f t="shared" si="26"/>
        <v>0.33333333333333331</v>
      </c>
      <c r="I37" s="4">
        <f t="shared" si="25"/>
        <v>0.15254237288135594</v>
      </c>
      <c r="J37" s="4">
        <f t="shared" si="25"/>
        <v>0.16129032258064516</v>
      </c>
      <c r="K37">
        <f t="shared" si="27"/>
        <v>0.64716602879533436</v>
      </c>
      <c r="L37" s="16">
        <f t="shared" si="28"/>
        <v>0.24293785310734461</v>
      </c>
      <c r="O37">
        <f>MMULT(B37:D37,$L$35:$L$37)/L37</f>
        <v>3.1190697674418604</v>
      </c>
    </row>
    <row r="38" spans="1:15" x14ac:dyDescent="0.2">
      <c r="A38" t="s">
        <v>4</v>
      </c>
      <c r="B38">
        <f>SUM(B34:B37)</f>
        <v>15</v>
      </c>
      <c r="C38">
        <f t="shared" ref="C38" si="29">SUM(C34:C37)</f>
        <v>1.3111111111111111</v>
      </c>
      <c r="D38">
        <f t="shared" ref="D38" si="30">SUM(D34:D37)</f>
        <v>6.2</v>
      </c>
      <c r="N38" t="s">
        <v>14</v>
      </c>
      <c r="O38">
        <f>(AVERAGE(O35:O37)-3)/2</f>
        <v>9.0602285728977883E-2</v>
      </c>
    </row>
    <row r="40" spans="1:15" ht="13.5" thickBot="1" x14ac:dyDescent="0.25"/>
    <row r="41" spans="1:15" ht="14.5" thickBot="1" x14ac:dyDescent="0.25">
      <c r="A41" s="28" t="s">
        <v>8</v>
      </c>
      <c r="B41" s="29"/>
      <c r="C41" s="29"/>
      <c r="D41" s="30"/>
      <c r="E41" s="18"/>
      <c r="G41" s="28" t="s">
        <v>8</v>
      </c>
      <c r="H41" s="29"/>
      <c r="I41" s="29"/>
      <c r="J41" s="30"/>
    </row>
    <row r="42" spans="1:15" ht="72" thickTop="1" thickBot="1" x14ac:dyDescent="0.25">
      <c r="A42" s="17"/>
      <c r="B42" s="3" t="s">
        <v>10</v>
      </c>
      <c r="C42" s="3" t="s">
        <v>11</v>
      </c>
      <c r="D42" s="4" t="s">
        <v>12</v>
      </c>
      <c r="E42" s="19"/>
      <c r="G42" s="17"/>
      <c r="H42" s="3" t="s">
        <v>10</v>
      </c>
      <c r="I42" s="3" t="s">
        <v>11</v>
      </c>
      <c r="J42" s="4" t="s">
        <v>12</v>
      </c>
      <c r="K42" s="12" t="s">
        <v>5</v>
      </c>
      <c r="L42" s="12" t="s">
        <v>6</v>
      </c>
    </row>
    <row r="43" spans="1:15" ht="43.5" thickTop="1" thickBot="1" x14ac:dyDescent="0.25">
      <c r="A43" s="5" t="s">
        <v>10</v>
      </c>
      <c r="B43" s="6">
        <v>1</v>
      </c>
      <c r="C43" s="6">
        <v>9</v>
      </c>
      <c r="D43" s="6">
        <v>9</v>
      </c>
      <c r="E43" s="20"/>
      <c r="G43" s="5" t="s">
        <v>10</v>
      </c>
      <c r="H43" s="4">
        <f>B43/B$46</f>
        <v>0.81818181818181812</v>
      </c>
      <c r="I43" s="4">
        <f t="shared" ref="I43:J45" si="31">C43/C$46</f>
        <v>0.81818181818181823</v>
      </c>
      <c r="J43" s="4">
        <f t="shared" si="31"/>
        <v>0.81818181818181823</v>
      </c>
      <c r="K43">
        <f>SUM(H43:J43)</f>
        <v>2.4545454545454546</v>
      </c>
      <c r="L43" s="16">
        <f>AVERAGE(H43:I43)</f>
        <v>0.81818181818181812</v>
      </c>
      <c r="O43">
        <f>MMULT(B43:D43,$L$43:$L$45)/L43</f>
        <v>3.0000000000000004</v>
      </c>
    </row>
    <row r="44" spans="1:15" ht="43.5" thickTop="1" thickBot="1" x14ac:dyDescent="0.25">
      <c r="A44" s="7" t="s">
        <v>11</v>
      </c>
      <c r="B44" s="10">
        <f>1/C43</f>
        <v>0.1111111111111111</v>
      </c>
      <c r="C44" s="8">
        <v>1</v>
      </c>
      <c r="D44" s="8">
        <v>1</v>
      </c>
      <c r="E44" s="20"/>
      <c r="G44" s="7" t="s">
        <v>11</v>
      </c>
      <c r="H44" s="4">
        <f t="shared" ref="H44:H45" si="32">B44/B$46</f>
        <v>9.0909090909090898E-2</v>
      </c>
      <c r="I44" s="4">
        <f t="shared" si="31"/>
        <v>9.0909090909090912E-2</v>
      </c>
      <c r="J44" s="4">
        <f t="shared" si="31"/>
        <v>9.0909090909090912E-2</v>
      </c>
      <c r="K44">
        <f t="shared" ref="K44:K45" si="33">SUM(H44:J44)</f>
        <v>0.27272727272727271</v>
      </c>
      <c r="L44" s="16">
        <f t="shared" ref="L44:L45" si="34">AVERAGE(H44:I44)</f>
        <v>9.0909090909090912E-2</v>
      </c>
      <c r="O44">
        <f>MMULT(B44:D44,$L$43:$L$45)/L44</f>
        <v>2.9999999999999996</v>
      </c>
    </row>
    <row r="45" spans="1:15" ht="72" thickTop="1" thickBot="1" x14ac:dyDescent="0.25">
      <c r="A45" s="6" t="s">
        <v>12</v>
      </c>
      <c r="B45" s="11">
        <f>1/D43</f>
        <v>0.1111111111111111</v>
      </c>
      <c r="C45" s="11">
        <f>1/D44</f>
        <v>1</v>
      </c>
      <c r="D45" s="6">
        <v>1</v>
      </c>
      <c r="E45" s="21"/>
      <c r="G45" s="6" t="s">
        <v>12</v>
      </c>
      <c r="H45" s="4">
        <f t="shared" si="32"/>
        <v>9.0909090909090898E-2</v>
      </c>
      <c r="I45" s="4">
        <f t="shared" si="31"/>
        <v>9.0909090909090912E-2</v>
      </c>
      <c r="J45" s="4">
        <f t="shared" si="31"/>
        <v>9.0909090909090912E-2</v>
      </c>
      <c r="K45">
        <f t="shared" si="33"/>
        <v>0.27272727272727271</v>
      </c>
      <c r="L45" s="16">
        <f t="shared" si="34"/>
        <v>9.0909090909090912E-2</v>
      </c>
      <c r="O45">
        <f>MMULT(B45:D45,$L$43:$L$45)/L45</f>
        <v>2.9999999999999996</v>
      </c>
    </row>
    <row r="46" spans="1:15" x14ac:dyDescent="0.2">
      <c r="A46" t="s">
        <v>4</v>
      </c>
      <c r="B46">
        <f>SUM(B42:B45)</f>
        <v>1.2222222222222223</v>
      </c>
      <c r="C46">
        <f t="shared" ref="C46:D46" si="35">SUM(C42:C45)</f>
        <v>11</v>
      </c>
      <c r="D46">
        <f t="shared" si="35"/>
        <v>11</v>
      </c>
      <c r="N46" t="s">
        <v>14</v>
      </c>
      <c r="O46">
        <f>(AVERAGE(O43:O45)-3)/2</f>
        <v>0</v>
      </c>
    </row>
    <row r="48" spans="1:15" ht="13.5" thickBot="1" x14ac:dyDescent="0.25"/>
    <row r="49" spans="1:15" ht="14.5" thickBot="1" x14ac:dyDescent="0.25">
      <c r="A49" s="28" t="s">
        <v>7</v>
      </c>
      <c r="B49" s="29"/>
      <c r="C49" s="29"/>
      <c r="D49" s="30"/>
      <c r="E49" s="18"/>
      <c r="G49" s="28" t="s">
        <v>7</v>
      </c>
      <c r="H49" s="29"/>
      <c r="I49" s="29"/>
      <c r="J49" s="30"/>
    </row>
    <row r="50" spans="1:15" ht="72" thickTop="1" thickBot="1" x14ac:dyDescent="0.25">
      <c r="A50" s="17"/>
      <c r="B50" s="3" t="s">
        <v>10</v>
      </c>
      <c r="C50" s="3" t="s">
        <v>11</v>
      </c>
      <c r="D50" s="4" t="s">
        <v>12</v>
      </c>
      <c r="E50" s="19"/>
      <c r="G50" s="17"/>
      <c r="H50" s="3" t="s">
        <v>10</v>
      </c>
      <c r="I50" s="3" t="s">
        <v>11</v>
      </c>
      <c r="J50" s="4" t="s">
        <v>12</v>
      </c>
      <c r="K50" s="12" t="s">
        <v>5</v>
      </c>
      <c r="L50" s="12" t="s">
        <v>6</v>
      </c>
    </row>
    <row r="51" spans="1:15" ht="43.5" thickTop="1" thickBot="1" x14ac:dyDescent="0.25">
      <c r="A51" s="5" t="s">
        <v>10</v>
      </c>
      <c r="B51" s="6">
        <v>1</v>
      </c>
      <c r="C51" s="10">
        <f>1/7</f>
        <v>0.14285714285714285</v>
      </c>
      <c r="D51" s="10">
        <f>1/5</f>
        <v>0.2</v>
      </c>
      <c r="E51" s="20"/>
      <c r="G51" s="5" t="s">
        <v>10</v>
      </c>
      <c r="H51" s="4">
        <f>B51/B$54</f>
        <v>7.6923076923076927E-2</v>
      </c>
      <c r="I51" s="4">
        <f t="shared" ref="I51:J53" si="36">C51/C$54</f>
        <v>9.6774193548387094E-2</v>
      </c>
      <c r="J51" s="4">
        <f t="shared" si="36"/>
        <v>4.7619047619047616E-2</v>
      </c>
      <c r="K51">
        <f>SUM(H51:J51)</f>
        <v>0.22131631809051164</v>
      </c>
      <c r="L51" s="16">
        <f>AVERAGE(H51:I51)</f>
        <v>8.6848635235732011E-2</v>
      </c>
      <c r="O51">
        <f>MMULT(B51:D51,$L$51:$L$53)/L51</f>
        <v>2.7028571428571428</v>
      </c>
    </row>
    <row r="52" spans="1:15" ht="43.5" thickTop="1" thickBot="1" x14ac:dyDescent="0.25">
      <c r="A52" s="7" t="s">
        <v>11</v>
      </c>
      <c r="B52" s="10">
        <f>1/C51</f>
        <v>7</v>
      </c>
      <c r="C52" s="8">
        <v>1</v>
      </c>
      <c r="D52" s="8">
        <v>3</v>
      </c>
      <c r="E52" s="20"/>
      <c r="G52" s="7" t="s">
        <v>11</v>
      </c>
      <c r="H52" s="4">
        <f t="shared" ref="H52:H53" si="37">B52/B$54</f>
        <v>0.53846153846153844</v>
      </c>
      <c r="I52" s="4">
        <f t="shared" si="36"/>
        <v>0.67741935483870974</v>
      </c>
      <c r="J52" s="4">
        <f t="shared" si="36"/>
        <v>0.7142857142857143</v>
      </c>
      <c r="K52">
        <f t="shared" ref="K52:K53" si="38">SUM(H52:J52)</f>
        <v>1.9301666075859627</v>
      </c>
      <c r="L52" s="16">
        <f t="shared" ref="L52:L53" si="39">AVERAGE(H52:I52)</f>
        <v>0.60794044665012414</v>
      </c>
      <c r="O52">
        <f>MMULT(B52:D52,$L$51:$L$53)/L52</f>
        <v>3.5061224489795912</v>
      </c>
    </row>
    <row r="53" spans="1:15" ht="72" thickTop="1" thickBot="1" x14ac:dyDescent="0.25">
      <c r="A53" s="6" t="s">
        <v>12</v>
      </c>
      <c r="B53" s="10">
        <f>1/D51</f>
        <v>5</v>
      </c>
      <c r="C53" s="10">
        <f>1/D52</f>
        <v>0.33333333333333331</v>
      </c>
      <c r="D53" s="6">
        <v>1</v>
      </c>
      <c r="E53" s="20"/>
      <c r="G53" s="6" t="s">
        <v>12</v>
      </c>
      <c r="H53" s="4">
        <f t="shared" si="37"/>
        <v>0.38461538461538464</v>
      </c>
      <c r="I53" s="4">
        <f t="shared" si="36"/>
        <v>0.22580645161290325</v>
      </c>
      <c r="J53" s="4">
        <f t="shared" si="36"/>
        <v>0.23809523809523808</v>
      </c>
      <c r="K53">
        <f t="shared" si="38"/>
        <v>0.84851707432352597</v>
      </c>
      <c r="L53" s="16">
        <f t="shared" si="39"/>
        <v>0.30521091811414391</v>
      </c>
      <c r="O53">
        <f>MMULT(B53:D53,$L$51:$L$53)/L53</f>
        <v>3.0867208672086721</v>
      </c>
    </row>
    <row r="54" spans="1:15" x14ac:dyDescent="0.2">
      <c r="A54" t="s">
        <v>4</v>
      </c>
      <c r="B54">
        <f>SUM(B50:B53)</f>
        <v>13</v>
      </c>
      <c r="C54">
        <f t="shared" ref="C54:D54" si="40">SUM(C50:C53)</f>
        <v>1.4761904761904761</v>
      </c>
      <c r="D54">
        <f t="shared" si="40"/>
        <v>4.2</v>
      </c>
      <c r="N54" t="s">
        <v>14</v>
      </c>
      <c r="O54">
        <f>(AVERAGE(O51:O53)-3)/2</f>
        <v>4.928340984090096E-2</v>
      </c>
    </row>
    <row r="56" spans="1:15" ht="13.5" thickBot="1" x14ac:dyDescent="0.25"/>
    <row r="57" spans="1:15" ht="14.5" thickBot="1" x14ac:dyDescent="0.25">
      <c r="A57" s="28" t="s">
        <v>9</v>
      </c>
      <c r="B57" s="29"/>
      <c r="C57" s="29"/>
      <c r="D57" s="30"/>
      <c r="E57" s="18"/>
      <c r="G57" s="28" t="s">
        <v>9</v>
      </c>
      <c r="H57" s="29"/>
      <c r="I57" s="29"/>
      <c r="J57" s="30"/>
    </row>
    <row r="58" spans="1:15" ht="72" thickTop="1" thickBot="1" x14ac:dyDescent="0.25">
      <c r="A58" s="17"/>
      <c r="B58" s="3" t="s">
        <v>10</v>
      </c>
      <c r="C58" s="3" t="s">
        <v>11</v>
      </c>
      <c r="D58" s="4" t="s">
        <v>12</v>
      </c>
      <c r="E58" s="19"/>
      <c r="G58" s="17"/>
      <c r="H58" s="3" t="s">
        <v>10</v>
      </c>
      <c r="I58" s="3" t="s">
        <v>11</v>
      </c>
      <c r="J58" s="4" t="s">
        <v>12</v>
      </c>
      <c r="K58" s="12" t="s">
        <v>5</v>
      </c>
      <c r="L58" s="12" t="s">
        <v>6</v>
      </c>
    </row>
    <row r="59" spans="1:15" ht="43.5" thickTop="1" thickBot="1" x14ac:dyDescent="0.25">
      <c r="A59" s="5" t="s">
        <v>10</v>
      </c>
      <c r="B59" s="6">
        <v>1</v>
      </c>
      <c r="C59" s="6">
        <v>9</v>
      </c>
      <c r="D59" s="5">
        <v>7</v>
      </c>
      <c r="E59" s="20"/>
      <c r="G59" s="5" t="s">
        <v>10</v>
      </c>
      <c r="H59" s="4">
        <f>B59/B$62</f>
        <v>0.79746835443037978</v>
      </c>
      <c r="I59" s="4">
        <f t="shared" ref="I59:J61" si="41">C59/C$62</f>
        <v>0.75</v>
      </c>
      <c r="J59" s="4">
        <f t="shared" si="41"/>
        <v>0.82352941176470584</v>
      </c>
      <c r="K59">
        <f>SUM(H59:J59)</f>
        <v>2.3709977661950856</v>
      </c>
      <c r="L59" s="16">
        <f>AVERAGE(H59:I59)</f>
        <v>0.77373417721518989</v>
      </c>
      <c r="O59">
        <f>MMULT(B59:D59,$L$59:$L$61)/L59</f>
        <v>3.2692569870483981</v>
      </c>
    </row>
    <row r="60" spans="1:15" ht="43.5" thickTop="1" thickBot="1" x14ac:dyDescent="0.25">
      <c r="A60" s="7" t="s">
        <v>11</v>
      </c>
      <c r="B60" s="10">
        <f>1/C59</f>
        <v>0.1111111111111111</v>
      </c>
      <c r="C60" s="8">
        <v>1</v>
      </c>
      <c r="D60" s="11">
        <v>0.5</v>
      </c>
      <c r="E60" s="20"/>
      <c r="G60" s="7" t="s">
        <v>11</v>
      </c>
      <c r="H60" s="4">
        <f t="shared" ref="H60:H61" si="42">B60/B$62</f>
        <v>8.8607594936708861E-2</v>
      </c>
      <c r="I60" s="4">
        <f t="shared" si="41"/>
        <v>8.3333333333333329E-2</v>
      </c>
      <c r="J60" s="4">
        <f t="shared" si="41"/>
        <v>5.8823529411764705E-2</v>
      </c>
      <c r="K60">
        <f t="shared" ref="K60:K61" si="43">SUM(H60:J60)</f>
        <v>0.23076445768180692</v>
      </c>
      <c r="L60" s="16">
        <f t="shared" ref="L60:L61" si="44">AVERAGE(H60:I60)</f>
        <v>8.5970464135021102E-2</v>
      </c>
      <c r="O60">
        <f>MMULT(B60:D60,$L$59:$L$61)/L60</f>
        <v>2.8159509202453989</v>
      </c>
    </row>
    <row r="61" spans="1:15" ht="72" thickTop="1" thickBot="1" x14ac:dyDescent="0.25">
      <c r="A61" s="6" t="s">
        <v>12</v>
      </c>
      <c r="B61" s="11">
        <f>1/D59</f>
        <v>0.14285714285714285</v>
      </c>
      <c r="C61" s="6">
        <f>1/D60</f>
        <v>2</v>
      </c>
      <c r="D61" s="6">
        <v>1</v>
      </c>
      <c r="E61" s="20"/>
      <c r="G61" s="6" t="s">
        <v>12</v>
      </c>
      <c r="H61" s="4">
        <f t="shared" si="42"/>
        <v>0.11392405063291139</v>
      </c>
      <c r="I61" s="4">
        <f t="shared" si="41"/>
        <v>0.16666666666666666</v>
      </c>
      <c r="J61" s="4">
        <f t="shared" si="41"/>
        <v>0.11764705882352941</v>
      </c>
      <c r="K61">
        <f t="shared" si="43"/>
        <v>0.39823777612310751</v>
      </c>
      <c r="L61" s="16">
        <f t="shared" si="44"/>
        <v>0.14029535864978904</v>
      </c>
      <c r="O61">
        <f>MMULT(B61:D61,$L$59:$L$61)/L61</f>
        <v>3.0134264232008592</v>
      </c>
    </row>
    <row r="62" spans="1:15" x14ac:dyDescent="0.2">
      <c r="A62" t="s">
        <v>4</v>
      </c>
      <c r="B62">
        <f>SUM(B58:B61)</f>
        <v>1.253968253968254</v>
      </c>
      <c r="C62">
        <f t="shared" ref="C62:D62" si="45">SUM(C58:C61)</f>
        <v>12</v>
      </c>
      <c r="D62">
        <f t="shared" si="45"/>
        <v>8.5</v>
      </c>
      <c r="N62" t="s">
        <v>14</v>
      </c>
      <c r="O62">
        <f>(AVERAGE(O59:O61)-3)/2</f>
        <v>1.64390550824427E-2</v>
      </c>
    </row>
    <row r="66" spans="1:9" x14ac:dyDescent="0.2">
      <c r="A66" s="26" t="s">
        <v>17</v>
      </c>
    </row>
    <row r="67" spans="1:9" ht="42" x14ac:dyDescent="0.2">
      <c r="A67" s="16"/>
      <c r="B67" s="22" t="s">
        <v>0</v>
      </c>
      <c r="C67" s="22" t="s">
        <v>1</v>
      </c>
      <c r="D67" s="22" t="s">
        <v>2</v>
      </c>
      <c r="E67" s="22" t="s">
        <v>3</v>
      </c>
      <c r="F67" s="16"/>
      <c r="G67" s="16"/>
      <c r="H67" s="16"/>
      <c r="I67" s="16"/>
    </row>
    <row r="68" spans="1:9" x14ac:dyDescent="0.2">
      <c r="A68" s="16"/>
      <c r="B68" s="16">
        <f>M3</f>
        <v>0.51774825783972123</v>
      </c>
      <c r="C68" s="16">
        <f>M4</f>
        <v>0.12989982578397213</v>
      </c>
      <c r="D68" s="16">
        <f>M5</f>
        <v>0.22854965156794427</v>
      </c>
      <c r="E68" s="16">
        <f>M6</f>
        <v>0.12380226480836236</v>
      </c>
      <c r="F68" s="16"/>
      <c r="G68" s="16"/>
      <c r="H68" s="16"/>
      <c r="I68" s="16"/>
    </row>
    <row r="69" spans="1:9" ht="14" x14ac:dyDescent="0.2">
      <c r="A69" s="16"/>
      <c r="B69" s="16"/>
      <c r="C69" s="16"/>
      <c r="D69" s="16"/>
      <c r="E69" s="22" t="s">
        <v>7</v>
      </c>
      <c r="F69" s="22" t="s">
        <v>8</v>
      </c>
      <c r="G69" s="22" t="s">
        <v>9</v>
      </c>
      <c r="H69" s="16"/>
      <c r="I69" s="16"/>
    </row>
    <row r="70" spans="1:9" x14ac:dyDescent="0.2">
      <c r="A70" s="16"/>
      <c r="B70" s="16"/>
      <c r="C70" s="16"/>
      <c r="D70" s="16"/>
      <c r="E70" s="16">
        <f>L11</f>
        <v>0.60000000000000009</v>
      </c>
      <c r="F70" s="16">
        <f>L12</f>
        <v>0.2</v>
      </c>
      <c r="G70" s="16">
        <f>L13</f>
        <v>0.2</v>
      </c>
      <c r="H70" s="16"/>
      <c r="I70" s="16" t="s">
        <v>13</v>
      </c>
    </row>
    <row r="71" spans="1:9" ht="42.5" x14ac:dyDescent="0.2">
      <c r="A71" s="23" t="s">
        <v>10</v>
      </c>
      <c r="B71" s="16">
        <f>L19</f>
        <v>0.17424242424242425</v>
      </c>
      <c r="C71" s="16">
        <f>L27</f>
        <v>0.74488802336903603</v>
      </c>
      <c r="D71" s="16">
        <f>L35</f>
        <v>7.5706214689265527E-2</v>
      </c>
      <c r="E71" s="16">
        <f>L51</f>
        <v>8.6848635235732011E-2</v>
      </c>
      <c r="F71" s="16">
        <f>L43</f>
        <v>0.81818181818181812</v>
      </c>
      <c r="G71" s="16">
        <f>L59</f>
        <v>0.77373417721518989</v>
      </c>
      <c r="H71" s="16"/>
      <c r="I71" s="16">
        <f>$B$68*B71+$C$68*C71+$D$68*D71+$E$68*($E$70*E71+$F$70*F71+$G$70*G71)</f>
        <v>0.25014496081183057</v>
      </c>
    </row>
    <row r="72" spans="1:9" ht="42.5" x14ac:dyDescent="0.2">
      <c r="A72" s="24" t="s">
        <v>11</v>
      </c>
      <c r="B72" s="16">
        <f>L20</f>
        <v>0.52272727272727271</v>
      </c>
      <c r="C72" s="16">
        <f>L28</f>
        <v>8.2765335929892894E-2</v>
      </c>
      <c r="D72" s="16">
        <f>L36</f>
        <v>0.68135593220338975</v>
      </c>
      <c r="E72" s="16">
        <f>L52</f>
        <v>0.60794044665012414</v>
      </c>
      <c r="F72" s="16">
        <f>L44</f>
        <v>9.0909090909090912E-2</v>
      </c>
      <c r="G72" s="16">
        <f>L60</f>
        <v>8.5970464135021102E-2</v>
      </c>
      <c r="H72" s="16"/>
      <c r="I72" s="27">
        <f t="shared" ref="I72:I73" si="46">$B$68*B72+$C$68*C72+$D$68*D72+$E$68*($E$70*E72+$F$70*F72+$G$70*G72)</f>
        <v>0.48665425879782276</v>
      </c>
    </row>
    <row r="73" spans="1:9" ht="71" x14ac:dyDescent="0.2">
      <c r="A73" s="25" t="s">
        <v>12</v>
      </c>
      <c r="B73" s="16">
        <f>L21</f>
        <v>0.30303030303030304</v>
      </c>
      <c r="C73" s="16">
        <f>L29</f>
        <v>0.17234664070107109</v>
      </c>
      <c r="D73" s="16">
        <f>L37</f>
        <v>0.24293785310734461</v>
      </c>
      <c r="E73" s="16">
        <f>L53</f>
        <v>0.30521091811414391</v>
      </c>
      <c r="F73" s="16">
        <f>L45</f>
        <v>9.0909090909090912E-2</v>
      </c>
      <c r="G73" s="16">
        <f>L61</f>
        <v>0.14029535864978904</v>
      </c>
      <c r="H73" s="16"/>
      <c r="I73" s="16">
        <f t="shared" si="46"/>
        <v>0.26320078039034661</v>
      </c>
    </row>
  </sheetData>
  <mergeCells count="12">
    <mergeCell ref="A41:D41"/>
    <mergeCell ref="G41:J41"/>
    <mergeCell ref="A57:D57"/>
    <mergeCell ref="G57:J57"/>
    <mergeCell ref="A49:D49"/>
    <mergeCell ref="G49:J49"/>
    <mergeCell ref="A17:D17"/>
    <mergeCell ref="G17:J17"/>
    <mergeCell ref="A25:D25"/>
    <mergeCell ref="G25:J25"/>
    <mergeCell ref="A33:D33"/>
    <mergeCell ref="G33:J33"/>
  </mergeCells>
  <phoneticPr fontId="5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"/>
  <sheetViews>
    <sheetView workbookViewId="0">
      <selection activeCell="E15" sqref="E15"/>
    </sheetView>
  </sheetViews>
  <sheetFormatPr defaultRowHeight="13" x14ac:dyDescent="0.2"/>
  <cols>
    <col min="1" max="1" width="18.26953125" customWidth="1"/>
    <col min="8" max="8" width="2.54296875" customWidth="1"/>
    <col min="9" max="9" width="10.08984375" customWidth="1"/>
  </cols>
  <sheetData>
    <row r="1" spans="1:9" ht="13.5" thickBot="1" x14ac:dyDescent="0.25"/>
    <row r="2" spans="1:9" ht="56.5" thickBot="1" x14ac:dyDescent="0.25">
      <c r="B2" s="2" t="s">
        <v>0</v>
      </c>
      <c r="C2" s="2" t="s">
        <v>1</v>
      </c>
      <c r="D2" s="2" t="s">
        <v>2</v>
      </c>
      <c r="E2" s="2" t="s">
        <v>3</v>
      </c>
    </row>
    <row r="3" spans="1:9" ht="14" thickTop="1" thickBot="1" x14ac:dyDescent="0.25">
      <c r="B3">
        <v>0.5022321428571429</v>
      </c>
      <c r="C3">
        <v>0.203125</v>
      </c>
      <c r="D3">
        <v>0.16294642857142858</v>
      </c>
      <c r="E3">
        <v>0.13169642857142858</v>
      </c>
    </row>
    <row r="4" spans="1:9" ht="14.5" thickBot="1" x14ac:dyDescent="0.25">
      <c r="E4" s="2" t="s">
        <v>7</v>
      </c>
      <c r="F4" s="2" t="s">
        <v>8</v>
      </c>
      <c r="G4" s="2" t="s">
        <v>9</v>
      </c>
    </row>
    <row r="5" spans="1:9" ht="14" thickTop="1" thickBot="1" x14ac:dyDescent="0.25">
      <c r="E5">
        <v>0.6</v>
      </c>
      <c r="F5">
        <v>0.2</v>
      </c>
      <c r="G5">
        <v>0.2</v>
      </c>
      <c r="I5" t="s">
        <v>13</v>
      </c>
    </row>
    <row r="6" spans="1:9" ht="15" thickBot="1" x14ac:dyDescent="0.25">
      <c r="A6" s="5" t="s">
        <v>10</v>
      </c>
      <c r="B6">
        <v>0.17424242424242425</v>
      </c>
      <c r="C6">
        <v>0.74488802336903603</v>
      </c>
      <c r="D6">
        <v>7.5706214689265527E-2</v>
      </c>
      <c r="E6">
        <v>9.1653027823240585E-2</v>
      </c>
      <c r="F6">
        <v>0.81818181818181812</v>
      </c>
      <c r="G6">
        <v>0.69873417721518982</v>
      </c>
      <c r="I6">
        <f>$B$3*B6+$C$3*C6+$D$3*D6+$E$3*($E$5*E6+$F$5*F6+$G$5*G6)</f>
        <v>0.29834829282158826</v>
      </c>
    </row>
    <row r="7" spans="1:9" ht="15" thickBot="1" x14ac:dyDescent="0.25">
      <c r="A7" s="7" t="s">
        <v>11</v>
      </c>
      <c r="B7">
        <v>0.52272727272727271</v>
      </c>
      <c r="C7">
        <v>8.2765335929892894E-2</v>
      </c>
      <c r="D7">
        <v>0.68135593220338975</v>
      </c>
      <c r="E7">
        <v>0.64157119476268409</v>
      </c>
      <c r="F7">
        <v>9.0909090909090912E-2</v>
      </c>
      <c r="G7">
        <v>7.763713080168777E-2</v>
      </c>
      <c r="I7">
        <f t="shared" ref="I7:I8" si="0">$B$3*B7+$C$3*C7+$D$3*D7+$E$3*($E$5*E7+$F$5*F7+$G$5*G7)</f>
        <v>0.44550163101538004</v>
      </c>
    </row>
    <row r="8" spans="1:9" ht="50.65" customHeight="1" thickBot="1" x14ac:dyDescent="0.25">
      <c r="A8" s="6" t="s">
        <v>12</v>
      </c>
      <c r="B8">
        <v>0.30303030303030304</v>
      </c>
      <c r="C8">
        <v>0.17234664070107109</v>
      </c>
      <c r="D8">
        <v>0.24293785310734461</v>
      </c>
      <c r="E8">
        <v>0.26677577741407532</v>
      </c>
      <c r="F8">
        <v>9.0909090909090912E-2</v>
      </c>
      <c r="G8">
        <v>0.22362869198312235</v>
      </c>
      <c r="I8">
        <f t="shared" si="0"/>
        <v>0.25615007616303165</v>
      </c>
    </row>
  </sheetData>
  <phoneticPr fontId="5"/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P25" sqref="P25"/>
    </sheetView>
  </sheetViews>
  <sheetFormatPr defaultRowHeight="13" x14ac:dyDescent="0.2"/>
  <cols>
    <col min="1" max="1" width="8.7265625" customWidth="1"/>
  </cols>
  <sheetData/>
  <phoneticPr fontId="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森實敏夫</dc:creator>
  <cp:lastModifiedBy>Toshio Morizane</cp:lastModifiedBy>
  <dcterms:created xsi:type="dcterms:W3CDTF">2015-07-15T06:02:10Z</dcterms:created>
  <dcterms:modified xsi:type="dcterms:W3CDTF">2018-01-06T07:33:37Z</dcterms:modified>
</cp:coreProperties>
</file>